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<sst xmlns="http://schemas.openxmlformats.org/spreadsheetml/2006/main" count="395" uniqueCount="124">
  <si>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</si>
  <si>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</si>
  <si>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</si>
  <si>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</si>
  <si>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</si>
  <si>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</si>
  <si>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</si>
  <si>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</si>
  <si>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</si>
  <si>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</si>
  <si>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</si>
  <si>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</si>
  <si>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</si>
  <si>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</si>
  <si>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</si>
  <si>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</si>
  <si>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</si>
  <si>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</si>
  <si>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</si>
  <si>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</si>
  <si>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</si>
  <si>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</si>
  <si>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</si>
  <si>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</si>
  <si>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</si>
  <si>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</si>
  <si>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</si>
  <si>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</si>
  <si>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</si>
  <si>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</si>
  <si>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</si>
  <si>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</si>
  <si>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</si>
  <si>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</si>
  <si>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</si>
  <si>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</si>
  <si>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</si>
  <si>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</si>
  <si>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</si>
  <si>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</si>
  <si>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</si>
  <si>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</si>
  <si>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</si>
  <si>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</si>
  <si>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</si>
  <si>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</si>
  <si>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</si>
  <si>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</si>
  <si>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</si>
  <si>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</si>
  <si>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</si>
  <si>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</si>
  <si>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</si>
  <si>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</si>
  <si>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</si>
  <si>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</si>
  <si>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</si>
  <si>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</si>
  <si>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</si>
  <si>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</si>
  <si>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</si>
  <si>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</si>
  <si>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</si>
  <si>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</si>
  <si>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</si>
  <si>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</si>
  <si>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</si>
  <si>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</si>
  <si>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</si>
  <si>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</si>
  <si>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</si>
  <si>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</si>
  <si>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</si>
  <si>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</si>
  <si>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</si>
  <si>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</si>
  <si>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</si>
  <si>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</si>
  <si>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</si>
  <si>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</si>
  <si>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</si>
  <si>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</si>
  <si>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</si>
  <si>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</si>
  <si>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</si>
  <si>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</si>
  <si>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</si>
  <si>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</si>
  <si>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</si>
  <si>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</si>
  <si>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</si>
  <si>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</si>
  <si>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</si>
  <si>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</si>
  <si>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</si>
  <si>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</si>
  <si>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</si>
  <si>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</si>
  <si>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</si>
  <si>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</si>
  <si>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</si>
  <si>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</si>
  <si>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</si>
  <si>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</si>
  <si>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</si>
  <si>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</si>
  <si>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</si>
  <si>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</si>
  <si>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</si>
  <si>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</si>
  <si>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</si>
  <si>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</si>
  <si>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</si>
  <si>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</si>
  <si>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</si>
  <si>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2015 року</t>
  </si>
  <si>
    <t>Фактичні надходження (листопад)</t>
  </si>
  <si>
    <t xml:space="preserve">Динаміка надходжень до бюджету розвитку за листопад 2015 р. </t>
  </si>
  <si>
    <t>план на січень-листопад  2015р.</t>
  </si>
  <si>
    <t xml:space="preserve">станом на 27.11. 2015 р. </t>
  </si>
  <si>
    <r>
      <t xml:space="preserve">станом на 30.11.2015р.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</si>
  <si>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30.11.2015р.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</si>
  <si>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30.11.2015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</si>
  <si>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30.11.2015р.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</si>
</sst>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4118147"/>
        <c:axId val="38627868"/>
      </c:lineChart>
      <c:catAx>
        <c:axId val="341181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27868"/>
        <c:crosses val="autoZero"/>
        <c:auto val="0"/>
        <c:lblOffset val="100"/>
        <c:tickLblSkip val="1"/>
        <c:noMultiLvlLbl val="0"/>
      </c:catAx>
      <c:valAx>
        <c:axId val="3862786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11814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8356813"/>
        <c:axId val="9666998"/>
      </c:lineChart>
      <c:catAx>
        <c:axId val="383568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66998"/>
        <c:crosses val="autoZero"/>
        <c:auto val="0"/>
        <c:lblOffset val="100"/>
        <c:tickLblSkip val="1"/>
        <c:noMultiLvlLbl val="0"/>
      </c:catAx>
      <c:valAx>
        <c:axId val="9666998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35681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875"/>
          <c:w val="0.98225"/>
          <c:h val="0.86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листопад!$M$4:$M$24</c:f>
              <c:numCache/>
            </c:numRef>
          </c:val>
          <c:smooth val="1"/>
        </c:ser>
        <c:marker val="1"/>
        <c:axId val="19894119"/>
        <c:axId val="44829344"/>
      </c:lineChart>
      <c:catAx>
        <c:axId val="198941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29344"/>
        <c:crosses val="autoZero"/>
        <c:auto val="0"/>
        <c:lblOffset val="100"/>
        <c:tickLblSkip val="1"/>
        <c:noMultiLvlLbl val="0"/>
      </c:catAx>
      <c:valAx>
        <c:axId val="44829344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89411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1"/>
          <c:w val="0.680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30.11.2015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1665"/>
          <c:w val="0.95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810913"/>
        <c:axId val="7298218"/>
      </c:bar3DChart>
      <c:catAx>
        <c:axId val="810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7298218"/>
        <c:crosses val="autoZero"/>
        <c:auto val="1"/>
        <c:lblOffset val="100"/>
        <c:tickLblSkip val="1"/>
        <c:noMultiLvlLbl val="0"/>
      </c:catAx>
      <c:valAx>
        <c:axId val="7298218"/>
        <c:scaling>
          <c:orientation val="minMax"/>
          <c:max val="3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0913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5683963"/>
        <c:axId val="54284756"/>
      </c:barChart>
      <c:catAx>
        <c:axId val="6568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84756"/>
        <c:crosses val="autoZero"/>
        <c:auto val="1"/>
        <c:lblOffset val="100"/>
        <c:tickLblSkip val="1"/>
        <c:noMultiLvlLbl val="0"/>
      </c:catAx>
      <c:valAx>
        <c:axId val="54284756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83963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86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8800757"/>
        <c:axId val="34989086"/>
      </c:barChart>
      <c:catAx>
        <c:axId val="1880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89086"/>
        <c:crosses val="autoZero"/>
        <c:auto val="1"/>
        <c:lblOffset val="100"/>
        <c:tickLblSkip val="1"/>
        <c:noMultiLvlLbl val="0"/>
      </c:catAx>
      <c:valAx>
        <c:axId val="34989086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00757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46466319"/>
        <c:axId val="15543688"/>
      </c:barChart>
      <c:catAx>
        <c:axId val="4646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43688"/>
        <c:crossesAt val="0"/>
        <c:auto val="1"/>
        <c:lblOffset val="100"/>
        <c:tickLblSkip val="1"/>
        <c:noMultiLvlLbl val="0"/>
      </c:catAx>
      <c:valAx>
        <c:axId val="15543688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6319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2106493"/>
        <c:axId val="41849574"/>
      </c:lineChart>
      <c:catAx>
        <c:axId val="121064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49574"/>
        <c:crosses val="autoZero"/>
        <c:auto val="0"/>
        <c:lblOffset val="100"/>
        <c:tickLblSkip val="1"/>
        <c:noMultiLvlLbl val="0"/>
      </c:catAx>
      <c:valAx>
        <c:axId val="4184957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10649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1101847"/>
        <c:axId val="34372304"/>
      </c:lineChart>
      <c:catAx>
        <c:axId val="411018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72304"/>
        <c:crosses val="autoZero"/>
        <c:auto val="0"/>
        <c:lblOffset val="100"/>
        <c:tickLblSkip val="1"/>
        <c:noMultiLvlLbl val="0"/>
      </c:catAx>
      <c:valAx>
        <c:axId val="3437230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10184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0915281"/>
        <c:axId val="32693210"/>
      </c:lineChart>
      <c:catAx>
        <c:axId val="409152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93210"/>
        <c:crosses val="autoZero"/>
        <c:auto val="0"/>
        <c:lblOffset val="100"/>
        <c:tickLblSkip val="1"/>
        <c:noMultiLvlLbl val="0"/>
      </c:catAx>
      <c:valAx>
        <c:axId val="3269321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91528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25803435"/>
        <c:axId val="30904324"/>
      </c:lineChart>
      <c:catAx>
        <c:axId val="258034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04324"/>
        <c:crosses val="autoZero"/>
        <c:auto val="0"/>
        <c:lblOffset val="100"/>
        <c:tickLblSkip val="1"/>
        <c:noMultiLvlLbl val="0"/>
      </c:catAx>
      <c:valAx>
        <c:axId val="3090432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80343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9703461"/>
        <c:axId val="20222286"/>
      </c:lineChart>
      <c:catAx>
        <c:axId val="97034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22286"/>
        <c:crosses val="autoZero"/>
        <c:auto val="0"/>
        <c:lblOffset val="100"/>
        <c:tickLblSkip val="1"/>
        <c:noMultiLvlLbl val="0"/>
      </c:catAx>
      <c:valAx>
        <c:axId val="20222286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70346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7782847"/>
        <c:axId val="27392440"/>
      </c:lineChart>
      <c:catAx>
        <c:axId val="477828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92440"/>
        <c:crosses val="autoZero"/>
        <c:auto val="0"/>
        <c:lblOffset val="100"/>
        <c:tickLblSkip val="1"/>
        <c:noMultiLvlLbl val="0"/>
      </c:catAx>
      <c:valAx>
        <c:axId val="27392440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78284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5205369"/>
        <c:axId val="4195138"/>
      </c:lineChart>
      <c:catAx>
        <c:axId val="452053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5138"/>
        <c:crosses val="autoZero"/>
        <c:auto val="0"/>
        <c:lblOffset val="100"/>
        <c:tickLblSkip val="1"/>
        <c:noMultiLvlLbl val="0"/>
      </c:catAx>
      <c:valAx>
        <c:axId val="4195138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205369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37756243"/>
        <c:axId val="4261868"/>
      </c:lineChart>
      <c:catAx>
        <c:axId val="377562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1868"/>
        <c:crosses val="autoZero"/>
        <c:auto val="0"/>
        <c:lblOffset val="100"/>
        <c:tickLblSkip val="1"/>
        <c:noMultiLvlLbl val="0"/>
      </c:catAx>
      <c:valAx>
        <c:axId val="4261868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7562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86325"/>
        <a:ext cx="97345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січень-листопад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30.11.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576 611,9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644 074,5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+ 26 470,7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листопад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40 514,6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+ 68 062,6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257.30632</v>
          </cell>
        </row>
      </sheetData>
      <sheetData sheetId="2">
        <row r="83">
          <cell r="D83">
            <v>1507.10082</v>
          </cell>
        </row>
      </sheetData>
      <sheetData sheetId="3">
        <row r="83">
          <cell r="D83">
            <v>2162.07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6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7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9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1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K6">
            <v>125312526.62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51</v>
      </c>
      <c r="O1" s="123"/>
      <c r="P1" s="123"/>
      <c r="Q1" s="123"/>
      <c r="R1" s="123"/>
      <c r="S1" s="124"/>
    </row>
    <row r="2" spans="1:19" ht="16.5" thickBot="1">
      <c r="A2" s="125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52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0" t="s">
        <v>46</v>
      </c>
      <c r="P32" s="11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47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49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2" sqref="M22:M2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112</v>
      </c>
      <c r="Q1" s="123"/>
      <c r="R1" s="123"/>
      <c r="S1" s="123"/>
      <c r="T1" s="123"/>
      <c r="U1" s="124"/>
    </row>
    <row r="2" spans="1:21" ht="16.5" thickBot="1">
      <c r="A2" s="125" t="s">
        <v>113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114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35">
        <v>366.4</v>
      </c>
      <c r="T12" s="136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35">
        <v>133</v>
      </c>
      <c r="T13" s="136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35">
        <v>650</v>
      </c>
      <c r="T14" s="136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35">
        <v>1431</v>
      </c>
      <c r="T15" s="136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35">
        <v>4419.6</v>
      </c>
      <c r="T16" s="136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35">
        <v>0</v>
      </c>
      <c r="T17" s="136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35">
        <v>0</v>
      </c>
      <c r="T21" s="136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35">
        <v>0</v>
      </c>
      <c r="T23" s="136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35">
        <v>0</v>
      </c>
      <c r="T24" s="136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33">
        <f>SUM(S4:S24)</f>
        <v>16074.4</v>
      </c>
      <c r="T25" s="134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42309</v>
      </c>
      <c r="Q30" s="118">
        <f>'[1]жовтень'!$D$83</f>
        <v>257.30632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42309</v>
      </c>
      <c r="Q40" s="114">
        <v>153220.82662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25:T25"/>
    <mergeCell ref="S19:T19"/>
    <mergeCell ref="S20:T20"/>
    <mergeCell ref="S21:T21"/>
    <mergeCell ref="S22:T22"/>
    <mergeCell ref="P28:S28"/>
    <mergeCell ref="P29:S29"/>
    <mergeCell ref="P30:P31"/>
    <mergeCell ref="Q30:S31"/>
    <mergeCell ref="P40:P41"/>
    <mergeCell ref="Q40:S41"/>
    <mergeCell ref="Q33:R33"/>
    <mergeCell ref="Q34:R34"/>
    <mergeCell ref="P38:S38"/>
    <mergeCell ref="P39:S3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117</v>
      </c>
      <c r="Q1" s="123"/>
      <c r="R1" s="123"/>
      <c r="S1" s="123"/>
      <c r="T1" s="123"/>
      <c r="U1" s="124"/>
    </row>
    <row r="2" spans="1:21" ht="16.5" thickBot="1">
      <c r="A2" s="125" t="s">
        <v>119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120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116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42310</v>
      </c>
      <c r="B4" s="41">
        <v>393.2</v>
      </c>
      <c r="C4" s="60">
        <v>6.6</v>
      </c>
      <c r="D4" s="47">
        <v>9.1</v>
      </c>
      <c r="E4" s="41">
        <v>71.13</v>
      </c>
      <c r="F4" s="45">
        <v>584.14</v>
      </c>
      <c r="G4" s="3">
        <v>1.6</v>
      </c>
      <c r="H4" s="3">
        <v>24.2</v>
      </c>
      <c r="I4" s="3">
        <v>0</v>
      </c>
      <c r="J4" s="3">
        <v>5.4</v>
      </c>
      <c r="K4" s="41">
        <f aca="true" t="shared" si="0" ref="K4:K24">L4-B4-C4-D4-E4-F4-G4-H4-I4-J4</f>
        <v>4594.129999999999</v>
      </c>
      <c r="L4" s="41">
        <v>5689.5</v>
      </c>
      <c r="M4" s="41">
        <v>5650</v>
      </c>
      <c r="N4" s="4">
        <f aca="true" t="shared" si="1" ref="N4:N25">L4/M4</f>
        <v>1.0069911504424778</v>
      </c>
      <c r="O4" s="2">
        <f>AVERAGE(L4:L23)</f>
        <v>3349.266999999999</v>
      </c>
      <c r="P4" s="43">
        <v>0</v>
      </c>
      <c r="Q4" s="44">
        <v>0</v>
      </c>
      <c r="R4" s="45">
        <v>0</v>
      </c>
      <c r="S4" s="139">
        <v>999.6</v>
      </c>
      <c r="T4" s="140"/>
      <c r="U4" s="34">
        <f>P4+Q4+S4+R4+T4</f>
        <v>999.6</v>
      </c>
    </row>
    <row r="5" spans="1:21" ht="12.75">
      <c r="A5" s="12">
        <v>42311</v>
      </c>
      <c r="B5" s="41">
        <v>923.3</v>
      </c>
      <c r="C5" s="60">
        <v>6.7</v>
      </c>
      <c r="D5" s="47">
        <v>16.3</v>
      </c>
      <c r="E5" s="41">
        <v>101.5</v>
      </c>
      <c r="F5" s="48">
        <v>1005.1</v>
      </c>
      <c r="G5" s="3">
        <v>0.1</v>
      </c>
      <c r="H5" s="3">
        <v>15.6</v>
      </c>
      <c r="I5" s="3">
        <v>0</v>
      </c>
      <c r="J5" s="3">
        <v>17.1</v>
      </c>
      <c r="K5" s="41">
        <f t="shared" si="0"/>
        <v>100.49999999999986</v>
      </c>
      <c r="L5" s="41">
        <v>2186.2</v>
      </c>
      <c r="M5" s="41">
        <v>1700</v>
      </c>
      <c r="N5" s="4">
        <f t="shared" si="1"/>
        <v>1.2859999999999998</v>
      </c>
      <c r="O5" s="2">
        <v>3349.3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42312</v>
      </c>
      <c r="B6" s="41">
        <v>1016.9</v>
      </c>
      <c r="C6" s="60">
        <v>2.1</v>
      </c>
      <c r="D6" s="50">
        <v>54.8</v>
      </c>
      <c r="E6" s="41">
        <v>97.4</v>
      </c>
      <c r="F6" s="51">
        <v>1463</v>
      </c>
      <c r="G6" s="3">
        <v>0.3</v>
      </c>
      <c r="H6" s="3">
        <v>24.5</v>
      </c>
      <c r="I6" s="3">
        <v>687.1</v>
      </c>
      <c r="J6" s="3">
        <v>39.7</v>
      </c>
      <c r="K6" s="41">
        <f t="shared" si="0"/>
        <v>31.23999999999971</v>
      </c>
      <c r="L6" s="41">
        <v>3417.04</v>
      </c>
      <c r="M6" s="41">
        <v>1800</v>
      </c>
      <c r="N6" s="4">
        <f t="shared" si="1"/>
        <v>1.8983555555555556</v>
      </c>
      <c r="O6" s="2">
        <v>3349.3</v>
      </c>
      <c r="P6" s="105">
        <v>0</v>
      </c>
      <c r="Q6" s="50">
        <v>0</v>
      </c>
      <c r="R6" s="106">
        <v>199.7</v>
      </c>
      <c r="S6" s="141">
        <v>0</v>
      </c>
      <c r="T6" s="142"/>
      <c r="U6" s="34">
        <f t="shared" si="2"/>
        <v>199.7</v>
      </c>
    </row>
    <row r="7" spans="1:21" ht="12.75">
      <c r="A7" s="12">
        <v>42313</v>
      </c>
      <c r="B7" s="41">
        <v>1735.5</v>
      </c>
      <c r="C7" s="60">
        <v>2.8</v>
      </c>
      <c r="D7" s="47">
        <v>9.3</v>
      </c>
      <c r="E7" s="41">
        <v>199.5</v>
      </c>
      <c r="F7" s="48">
        <v>975.4</v>
      </c>
      <c r="G7" s="3">
        <v>0.5</v>
      </c>
      <c r="H7" s="3">
        <v>22.6</v>
      </c>
      <c r="I7" s="3">
        <v>0.1</v>
      </c>
      <c r="J7" s="3">
        <v>0.8</v>
      </c>
      <c r="K7" s="41">
        <f t="shared" si="0"/>
        <v>80.80000000000031</v>
      </c>
      <c r="L7" s="41">
        <v>3027.3</v>
      </c>
      <c r="M7" s="41">
        <v>2000</v>
      </c>
      <c r="N7" s="4">
        <f t="shared" si="1"/>
        <v>1.5136500000000002</v>
      </c>
      <c r="O7" s="2">
        <v>3349.3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42314</v>
      </c>
      <c r="B8" s="41">
        <v>5672</v>
      </c>
      <c r="C8" s="96">
        <v>2</v>
      </c>
      <c r="D8" s="3">
        <v>5.7</v>
      </c>
      <c r="E8" s="3">
        <v>197.4</v>
      </c>
      <c r="F8" s="41">
        <v>861.9</v>
      </c>
      <c r="G8" s="3">
        <v>0.3</v>
      </c>
      <c r="H8" s="3">
        <v>22.6</v>
      </c>
      <c r="I8" s="3">
        <v>0</v>
      </c>
      <c r="J8" s="3">
        <v>18.9</v>
      </c>
      <c r="K8" s="41">
        <f t="shared" si="0"/>
        <v>59.899999999999814</v>
      </c>
      <c r="L8" s="41">
        <v>6840.7</v>
      </c>
      <c r="M8" s="41">
        <v>4900</v>
      </c>
      <c r="N8" s="4">
        <f t="shared" si="1"/>
        <v>1.3960612244897959</v>
      </c>
      <c r="O8" s="2">
        <v>3349.3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42317</v>
      </c>
      <c r="B9" s="41">
        <v>953.7</v>
      </c>
      <c r="C9" s="96">
        <v>46.8</v>
      </c>
      <c r="D9" s="3">
        <v>14.2</v>
      </c>
      <c r="E9" s="3">
        <v>69.7</v>
      </c>
      <c r="F9" s="41">
        <v>964.3</v>
      </c>
      <c r="G9" s="3">
        <v>1.6</v>
      </c>
      <c r="H9" s="3">
        <v>34.5</v>
      </c>
      <c r="I9" s="3">
        <v>0</v>
      </c>
      <c r="J9" s="3">
        <v>18.5</v>
      </c>
      <c r="K9" s="41">
        <f t="shared" si="0"/>
        <v>40.69999999999996</v>
      </c>
      <c r="L9" s="41">
        <v>2144</v>
      </c>
      <c r="M9" s="41">
        <v>1500</v>
      </c>
      <c r="N9" s="4">
        <f t="shared" si="1"/>
        <v>1.4293333333333333</v>
      </c>
      <c r="O9" s="2">
        <v>3349.3</v>
      </c>
      <c r="P9" s="104">
        <v>706.5</v>
      </c>
      <c r="Q9" s="47">
        <v>0</v>
      </c>
      <c r="R9" s="52">
        <v>0</v>
      </c>
      <c r="S9" s="135">
        <v>0</v>
      </c>
      <c r="T9" s="136"/>
      <c r="U9" s="34">
        <f t="shared" si="2"/>
        <v>706.5</v>
      </c>
    </row>
    <row r="10" spans="1:21" ht="12.75">
      <c r="A10" s="12">
        <v>42318</v>
      </c>
      <c r="B10" s="41">
        <v>670.33</v>
      </c>
      <c r="C10" s="96">
        <v>49.3</v>
      </c>
      <c r="D10" s="3">
        <v>1</v>
      </c>
      <c r="E10" s="3">
        <v>59.3</v>
      </c>
      <c r="F10" s="41">
        <v>1451.8</v>
      </c>
      <c r="G10" s="3">
        <v>0.1</v>
      </c>
      <c r="H10" s="3">
        <v>77</v>
      </c>
      <c r="I10" s="3">
        <v>0</v>
      </c>
      <c r="J10" s="3">
        <v>28.7</v>
      </c>
      <c r="K10" s="41">
        <f t="shared" si="0"/>
        <v>61.3700000000003</v>
      </c>
      <c r="L10" s="41">
        <v>2398.9</v>
      </c>
      <c r="M10" s="55">
        <v>1800</v>
      </c>
      <c r="N10" s="4">
        <f t="shared" si="1"/>
        <v>1.3327222222222224</v>
      </c>
      <c r="O10" s="2">
        <v>3349.3</v>
      </c>
      <c r="P10" s="104">
        <v>180</v>
      </c>
      <c r="Q10" s="47">
        <v>0</v>
      </c>
      <c r="R10" s="53">
        <v>0</v>
      </c>
      <c r="S10" s="135">
        <v>0</v>
      </c>
      <c r="T10" s="136"/>
      <c r="U10" s="34">
        <f t="shared" si="2"/>
        <v>180</v>
      </c>
    </row>
    <row r="11" spans="1:21" ht="12.75">
      <c r="A11" s="12">
        <v>42319</v>
      </c>
      <c r="B11" s="41">
        <v>330.4</v>
      </c>
      <c r="C11" s="96">
        <v>7.1</v>
      </c>
      <c r="D11" s="3">
        <v>4</v>
      </c>
      <c r="E11" s="3">
        <v>96.7</v>
      </c>
      <c r="F11" s="41">
        <v>855.3</v>
      </c>
      <c r="G11" s="3">
        <v>0.5</v>
      </c>
      <c r="H11" s="3">
        <v>26.7</v>
      </c>
      <c r="I11" s="3">
        <v>0</v>
      </c>
      <c r="J11" s="3">
        <v>3.74</v>
      </c>
      <c r="K11" s="41">
        <f t="shared" si="0"/>
        <v>47.460000000000086</v>
      </c>
      <c r="L11" s="41">
        <v>1371.9</v>
      </c>
      <c r="M11" s="41">
        <v>1200</v>
      </c>
      <c r="N11" s="4">
        <f t="shared" si="1"/>
        <v>1.14325</v>
      </c>
      <c r="O11" s="2">
        <v>3349.3</v>
      </c>
      <c r="P11" s="104">
        <v>9.6</v>
      </c>
      <c r="Q11" s="47">
        <v>0</v>
      </c>
      <c r="R11" s="53">
        <v>0</v>
      </c>
      <c r="S11" s="135">
        <v>0</v>
      </c>
      <c r="T11" s="136"/>
      <c r="U11" s="34">
        <f t="shared" si="2"/>
        <v>9.6</v>
      </c>
    </row>
    <row r="12" spans="1:21" ht="12.75">
      <c r="A12" s="12">
        <v>42320</v>
      </c>
      <c r="B12" s="41">
        <v>1132.2</v>
      </c>
      <c r="C12" s="96">
        <v>19.2</v>
      </c>
      <c r="D12" s="3">
        <v>3.6</v>
      </c>
      <c r="E12" s="3">
        <v>137.1</v>
      </c>
      <c r="F12" s="41">
        <v>472.5</v>
      </c>
      <c r="G12" s="3">
        <v>1.24</v>
      </c>
      <c r="H12" s="3">
        <v>27.1</v>
      </c>
      <c r="I12" s="3">
        <v>0</v>
      </c>
      <c r="J12" s="3">
        <v>13</v>
      </c>
      <c r="K12" s="41">
        <f t="shared" si="0"/>
        <v>11.859999999999815</v>
      </c>
      <c r="L12" s="41">
        <v>1817.8</v>
      </c>
      <c r="M12" s="41">
        <v>2200</v>
      </c>
      <c r="N12" s="4">
        <f t="shared" si="1"/>
        <v>0.8262727272727273</v>
      </c>
      <c r="O12" s="2">
        <v>3349.3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42321</v>
      </c>
      <c r="B13" s="41">
        <v>2882.4</v>
      </c>
      <c r="C13" s="96">
        <v>19.3</v>
      </c>
      <c r="D13" s="3">
        <v>-18.9</v>
      </c>
      <c r="E13" s="3">
        <v>139.24</v>
      </c>
      <c r="F13" s="41">
        <v>890.3</v>
      </c>
      <c r="G13" s="3">
        <v>1.74</v>
      </c>
      <c r="H13" s="3">
        <v>24.9</v>
      </c>
      <c r="I13" s="3">
        <v>0</v>
      </c>
      <c r="J13" s="3">
        <v>5.4</v>
      </c>
      <c r="K13" s="41">
        <f t="shared" si="0"/>
        <v>42.12000000000009</v>
      </c>
      <c r="L13" s="41">
        <v>3986.5</v>
      </c>
      <c r="M13" s="41">
        <v>3800</v>
      </c>
      <c r="N13" s="4">
        <f t="shared" si="1"/>
        <v>1.049078947368421</v>
      </c>
      <c r="O13" s="2">
        <v>3349.3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42324</v>
      </c>
      <c r="B14" s="41">
        <v>1182.5</v>
      </c>
      <c r="C14" s="96">
        <v>169.6</v>
      </c>
      <c r="D14" s="3">
        <v>20.4</v>
      </c>
      <c r="E14" s="3">
        <v>168</v>
      </c>
      <c r="F14" s="41">
        <v>706.2</v>
      </c>
      <c r="G14" s="3">
        <v>2.6</v>
      </c>
      <c r="H14" s="3">
        <v>28.63</v>
      </c>
      <c r="I14" s="3">
        <v>0</v>
      </c>
      <c r="J14" s="3">
        <v>4.8</v>
      </c>
      <c r="K14" s="41">
        <f t="shared" si="0"/>
        <v>80.46999999999979</v>
      </c>
      <c r="L14" s="41">
        <v>2363.2</v>
      </c>
      <c r="M14" s="41">
        <v>3400</v>
      </c>
      <c r="N14" s="4">
        <f t="shared" si="1"/>
        <v>0.6950588235294117</v>
      </c>
      <c r="O14" s="2">
        <v>3349.3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42325</v>
      </c>
      <c r="B15" s="41">
        <v>308.24</v>
      </c>
      <c r="C15" s="96">
        <v>36.7</v>
      </c>
      <c r="D15" s="3">
        <v>2.5</v>
      </c>
      <c r="E15" s="3">
        <v>268.3</v>
      </c>
      <c r="F15" s="41">
        <v>1529.5</v>
      </c>
      <c r="G15" s="3">
        <v>505.8</v>
      </c>
      <c r="H15" s="3">
        <v>13.4</v>
      </c>
      <c r="I15" s="3">
        <v>0</v>
      </c>
      <c r="J15" s="3">
        <v>3.2</v>
      </c>
      <c r="K15" s="41">
        <f t="shared" si="0"/>
        <v>33.060000000000024</v>
      </c>
      <c r="L15" s="41">
        <v>2700.7</v>
      </c>
      <c r="M15" s="41">
        <v>2600</v>
      </c>
      <c r="N15" s="4">
        <f t="shared" si="1"/>
        <v>1.0387307692307692</v>
      </c>
      <c r="O15" s="2">
        <v>3349.3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42326</v>
      </c>
      <c r="B16" s="47">
        <v>641.1</v>
      </c>
      <c r="C16" s="97">
        <v>27.1</v>
      </c>
      <c r="D16" s="75">
        <v>14.9</v>
      </c>
      <c r="E16" s="75">
        <v>230.5</v>
      </c>
      <c r="F16" s="101">
        <v>1209.4</v>
      </c>
      <c r="G16" s="75">
        <v>160.3</v>
      </c>
      <c r="H16" s="75">
        <v>28.4</v>
      </c>
      <c r="I16" s="75">
        <v>0.8</v>
      </c>
      <c r="J16" s="75">
        <v>0.75</v>
      </c>
      <c r="K16" s="41">
        <f t="shared" si="0"/>
        <v>48.44999999999981</v>
      </c>
      <c r="L16" s="47">
        <v>2361.7</v>
      </c>
      <c r="M16" s="55">
        <v>3400</v>
      </c>
      <c r="N16" s="4">
        <f>L16/M16</f>
        <v>0.6946176470588235</v>
      </c>
      <c r="O16" s="2">
        <v>3349.3</v>
      </c>
      <c r="P16" s="104">
        <v>0</v>
      </c>
      <c r="Q16" s="47">
        <v>25.8</v>
      </c>
      <c r="R16" s="52">
        <v>9.1</v>
      </c>
      <c r="S16" s="135">
        <v>0</v>
      </c>
      <c r="T16" s="136"/>
      <c r="U16" s="34">
        <f t="shared" si="2"/>
        <v>34.9</v>
      </c>
    </row>
    <row r="17" spans="1:21" ht="12.75">
      <c r="A17" s="12">
        <v>42327</v>
      </c>
      <c r="B17" s="41">
        <v>1347.3</v>
      </c>
      <c r="C17" s="96">
        <v>52.3</v>
      </c>
      <c r="D17" s="3">
        <v>6.1</v>
      </c>
      <c r="E17" s="3">
        <v>251.9</v>
      </c>
      <c r="F17" s="41">
        <v>1437.44</v>
      </c>
      <c r="G17" s="3">
        <v>502.6</v>
      </c>
      <c r="H17" s="3">
        <v>21.5</v>
      </c>
      <c r="I17" s="3">
        <v>0</v>
      </c>
      <c r="J17" s="3">
        <v>5.4</v>
      </c>
      <c r="K17" s="41">
        <f t="shared" si="0"/>
        <v>16.860000000000106</v>
      </c>
      <c r="L17" s="41">
        <v>3641.4</v>
      </c>
      <c r="M17" s="55">
        <v>1800</v>
      </c>
      <c r="N17" s="4">
        <f t="shared" si="1"/>
        <v>2.023</v>
      </c>
      <c r="O17" s="2">
        <v>3349.3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42328</v>
      </c>
      <c r="B18" s="41">
        <v>2647.24</v>
      </c>
      <c r="C18" s="96">
        <v>66.4</v>
      </c>
      <c r="D18" s="3">
        <v>14.3</v>
      </c>
      <c r="E18" s="3">
        <v>303.4</v>
      </c>
      <c r="F18" s="41">
        <v>406.7</v>
      </c>
      <c r="G18" s="3">
        <v>0</v>
      </c>
      <c r="H18" s="3">
        <v>17.4</v>
      </c>
      <c r="I18" s="3">
        <v>0</v>
      </c>
      <c r="J18" s="3">
        <v>15.2</v>
      </c>
      <c r="K18" s="41">
        <f t="shared" si="0"/>
        <v>29.960000000000232</v>
      </c>
      <c r="L18" s="41">
        <v>3500.6</v>
      </c>
      <c r="M18" s="41">
        <v>3500</v>
      </c>
      <c r="N18" s="4">
        <f t="shared" si="1"/>
        <v>1.0001714285714285</v>
      </c>
      <c r="O18" s="2">
        <v>3349.3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42331</v>
      </c>
      <c r="B19" s="41">
        <v>977.4</v>
      </c>
      <c r="C19" s="96">
        <v>52.8</v>
      </c>
      <c r="D19" s="3">
        <v>14.34</v>
      </c>
      <c r="E19" s="3">
        <v>344.7</v>
      </c>
      <c r="F19" s="41">
        <v>139.1</v>
      </c>
      <c r="G19" s="3">
        <v>0.1</v>
      </c>
      <c r="H19" s="3">
        <v>34.3</v>
      </c>
      <c r="I19" s="3">
        <v>0</v>
      </c>
      <c r="J19" s="3">
        <v>0.6</v>
      </c>
      <c r="K19" s="41">
        <f t="shared" si="0"/>
        <v>26.259999999999962</v>
      </c>
      <c r="L19" s="41">
        <v>1589.6</v>
      </c>
      <c r="M19" s="41">
        <v>3500</v>
      </c>
      <c r="N19" s="4">
        <f>L19/M19</f>
        <v>0.45417142857142856</v>
      </c>
      <c r="O19" s="2">
        <v>3349.3</v>
      </c>
      <c r="P19" s="104">
        <v>0</v>
      </c>
      <c r="Q19" s="47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42332</v>
      </c>
      <c r="B20" s="41">
        <v>1672.5</v>
      </c>
      <c r="C20" s="96">
        <v>977.3</v>
      </c>
      <c r="D20" s="3">
        <v>5</v>
      </c>
      <c r="E20" s="3">
        <v>539</v>
      </c>
      <c r="F20" s="41">
        <v>201.9</v>
      </c>
      <c r="G20" s="3">
        <v>0</v>
      </c>
      <c r="H20" s="3">
        <v>23.2</v>
      </c>
      <c r="I20" s="3">
        <v>0</v>
      </c>
      <c r="J20" s="3">
        <v>11.6</v>
      </c>
      <c r="K20" s="41">
        <f t="shared" si="0"/>
        <v>16.59999999999995</v>
      </c>
      <c r="L20" s="41">
        <v>3447.1</v>
      </c>
      <c r="M20" s="41">
        <v>2500</v>
      </c>
      <c r="N20" s="4">
        <f t="shared" si="1"/>
        <v>1.37884</v>
      </c>
      <c r="O20" s="2">
        <v>3349.3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42333</v>
      </c>
      <c r="B21" s="41">
        <v>436.1</v>
      </c>
      <c r="C21" s="96">
        <v>475.63</v>
      </c>
      <c r="D21" s="3">
        <v>2.2</v>
      </c>
      <c r="E21" s="41">
        <v>732.7</v>
      </c>
      <c r="F21" s="41">
        <v>389.5</v>
      </c>
      <c r="G21" s="3">
        <v>0</v>
      </c>
      <c r="H21" s="3">
        <v>26.2</v>
      </c>
      <c r="I21" s="3">
        <v>0</v>
      </c>
      <c r="J21" s="3">
        <v>0</v>
      </c>
      <c r="K21" s="41">
        <f t="shared" si="0"/>
        <v>64.3699999999997</v>
      </c>
      <c r="L21" s="41">
        <v>2126.7</v>
      </c>
      <c r="M21" s="41">
        <v>2700</v>
      </c>
      <c r="N21" s="4">
        <f t="shared" si="1"/>
        <v>0.7876666666666666</v>
      </c>
      <c r="O21" s="2">
        <v>3349.3</v>
      </c>
      <c r="P21" s="46">
        <v>26.2</v>
      </c>
      <c r="Q21" s="52">
        <v>0</v>
      </c>
      <c r="R21" s="53">
        <v>0.3</v>
      </c>
      <c r="S21" s="135">
        <v>0</v>
      </c>
      <c r="T21" s="136"/>
      <c r="U21" s="34">
        <f t="shared" si="2"/>
        <v>26.5</v>
      </c>
    </row>
    <row r="22" spans="1:21" ht="12.75">
      <c r="A22" s="12">
        <v>42334</v>
      </c>
      <c r="B22" s="41">
        <v>1619.9</v>
      </c>
      <c r="C22" s="96">
        <v>2664.33</v>
      </c>
      <c r="D22" s="3">
        <v>15.2</v>
      </c>
      <c r="E22" s="41">
        <v>1040.4</v>
      </c>
      <c r="F22" s="41">
        <v>113.8</v>
      </c>
      <c r="G22" s="3">
        <v>0</v>
      </c>
      <c r="H22" s="3">
        <v>20.7</v>
      </c>
      <c r="I22" s="3">
        <v>0</v>
      </c>
      <c r="J22" s="3">
        <v>3.3</v>
      </c>
      <c r="K22" s="41">
        <f t="shared" si="0"/>
        <v>44.569999999999666</v>
      </c>
      <c r="L22" s="41">
        <v>5522.2</v>
      </c>
      <c r="M22" s="41">
        <v>2800</v>
      </c>
      <c r="N22" s="4">
        <f t="shared" si="1"/>
        <v>1.9722142857142857</v>
      </c>
      <c r="O22" s="2">
        <v>3349.3</v>
      </c>
      <c r="P22" s="46">
        <v>78.6</v>
      </c>
      <c r="Q22" s="52">
        <v>0.1</v>
      </c>
      <c r="R22" s="53">
        <v>20.1</v>
      </c>
      <c r="S22" s="135">
        <v>0</v>
      </c>
      <c r="T22" s="136"/>
      <c r="U22" s="34">
        <f t="shared" si="2"/>
        <v>98.79999999999998</v>
      </c>
    </row>
    <row r="23" spans="1:21" ht="12.75">
      <c r="A23" s="12">
        <v>42335</v>
      </c>
      <c r="B23" s="41">
        <v>3426.2</v>
      </c>
      <c r="C23" s="96">
        <v>964.2</v>
      </c>
      <c r="D23" s="3">
        <v>28</v>
      </c>
      <c r="E23" s="41">
        <v>2249.9</v>
      </c>
      <c r="F23" s="41">
        <v>127.3</v>
      </c>
      <c r="G23" s="3">
        <v>-0.8</v>
      </c>
      <c r="H23" s="3">
        <v>30.5</v>
      </c>
      <c r="I23" s="3">
        <v>0</v>
      </c>
      <c r="J23" s="3">
        <v>6.6</v>
      </c>
      <c r="K23" s="41">
        <f t="shared" si="0"/>
        <v>20.400000000000453</v>
      </c>
      <c r="L23" s="41">
        <v>6852.3</v>
      </c>
      <c r="M23" s="41">
        <v>7000</v>
      </c>
      <c r="N23" s="4">
        <f t="shared" si="1"/>
        <v>0.9789</v>
      </c>
      <c r="O23" s="2">
        <v>3349.3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3.5" thickBot="1">
      <c r="A24" s="12">
        <v>42338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4222.7</v>
      </c>
      <c r="N24" s="4">
        <f t="shared" si="1"/>
        <v>0</v>
      </c>
      <c r="O24" s="2">
        <v>3349.3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29968.41</v>
      </c>
      <c r="C25" s="99">
        <f t="shared" si="3"/>
        <v>5648.259999999999</v>
      </c>
      <c r="D25" s="99">
        <f t="shared" si="3"/>
        <v>222.04</v>
      </c>
      <c r="E25" s="99">
        <f t="shared" si="3"/>
        <v>7297.77</v>
      </c>
      <c r="F25" s="99">
        <f t="shared" si="3"/>
        <v>15784.58</v>
      </c>
      <c r="G25" s="99">
        <f t="shared" si="3"/>
        <v>1178.5800000000002</v>
      </c>
      <c r="H25" s="99">
        <f t="shared" si="3"/>
        <v>543.93</v>
      </c>
      <c r="I25" s="100">
        <f>SUM(I4:I24)</f>
        <v>688</v>
      </c>
      <c r="J25" s="100">
        <f t="shared" si="3"/>
        <v>202.69</v>
      </c>
      <c r="K25" s="42">
        <f t="shared" si="3"/>
        <v>5451.079999999998</v>
      </c>
      <c r="L25" s="42">
        <f t="shared" si="3"/>
        <v>66985.33999999998</v>
      </c>
      <c r="M25" s="42">
        <f t="shared" si="3"/>
        <v>63972.7</v>
      </c>
      <c r="N25" s="14">
        <f t="shared" si="1"/>
        <v>1.0470925879320396</v>
      </c>
      <c r="O25" s="2"/>
      <c r="P25" s="89">
        <f>SUM(P4:P24)</f>
        <v>1000.9000000000001</v>
      </c>
      <c r="Q25" s="89">
        <f>SUM(Q4:Q24)</f>
        <v>25.900000000000002</v>
      </c>
      <c r="R25" s="89">
        <f>SUM(R4:R24)</f>
        <v>229.2</v>
      </c>
      <c r="S25" s="133">
        <f>SUM(S4:S24)</f>
        <v>999.6</v>
      </c>
      <c r="T25" s="134"/>
      <c r="U25" s="89">
        <f>P25+Q25+S25+R25+T25</f>
        <v>2255.6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42338</v>
      </c>
      <c r="Q30" s="118">
        <v>0.038090000000000006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42338</v>
      </c>
      <c r="Q40" s="114">
        <v>125312.52662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121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62</v>
      </c>
      <c r="C28" s="145"/>
      <c r="D28" s="149" t="s">
        <v>63</v>
      </c>
      <c r="E28" s="159"/>
      <c r="F28" s="160" t="s">
        <v>64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122</v>
      </c>
      <c r="P28" s="147"/>
    </row>
    <row r="29" spans="1:16" ht="45">
      <c r="A29" s="158"/>
      <c r="B29" s="71" t="s">
        <v>118</v>
      </c>
      <c r="C29" s="27" t="s">
        <v>25</v>
      </c>
      <c r="D29" s="71" t="str">
        <f>B29</f>
        <v>план на січень-листопад  2015р.</v>
      </c>
      <c r="E29" s="27" t="str">
        <f>C29</f>
        <v>факт</v>
      </c>
      <c r="F29" s="70" t="str">
        <f>B29</f>
        <v>план на січень-листопад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січень-листопад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листопад!Q40</f>
        <v>125312.52662</v>
      </c>
      <c r="B30" s="72">
        <v>7760.73</v>
      </c>
      <c r="C30" s="72">
        <v>8212.99</v>
      </c>
      <c r="D30" s="72">
        <v>2500</v>
      </c>
      <c r="E30" s="72">
        <v>619</v>
      </c>
      <c r="F30" s="72">
        <v>1481</v>
      </c>
      <c r="G30" s="72">
        <v>2292.49</v>
      </c>
      <c r="H30" s="72"/>
      <c r="I30" s="72"/>
      <c r="J30" s="72"/>
      <c r="K30" s="72"/>
      <c r="L30" s="92">
        <v>11741.73</v>
      </c>
      <c r="M30" s="73">
        <v>11124.48</v>
      </c>
      <c r="N30" s="74">
        <v>-617.25</v>
      </c>
      <c r="O30" s="150">
        <f>листопад!Q30</f>
        <v>0.038090000000000006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289967.12</v>
      </c>
      <c r="C47" s="39">
        <v>326243.7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91715</v>
      </c>
      <c r="C48" s="17">
        <v>92092.49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76745</v>
      </c>
      <c r="C49" s="16">
        <v>98505.14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7499.8</v>
      </c>
      <c r="C50" s="16">
        <v>6764.34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61662.75</v>
      </c>
      <c r="C51" s="16">
        <v>64133.3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6350</v>
      </c>
      <c r="C52" s="16">
        <v>8180.78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2600</v>
      </c>
      <c r="C53" s="16">
        <v>2585.1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40072.27000000006</v>
      </c>
      <c r="C54" s="16">
        <v>46169.67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576611.94</v>
      </c>
      <c r="C55" s="11">
        <v>644674.52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123</v>
      </c>
      <c r="B7" s="23">
        <f aca="true" t="shared" si="0" ref="B7:M7">SUM(B8:B15)</f>
        <v>0</v>
      </c>
      <c r="C7" s="23">
        <f t="shared" si="0"/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-8151.700000000001</v>
      </c>
      <c r="M7" s="23">
        <f t="shared" si="0"/>
        <v>-13596.06556</v>
      </c>
      <c r="N7" s="56">
        <f>SUM(B8:M15)</f>
        <v>79632.47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6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>
        <v>42327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>
        <v>1700</v>
      </c>
      <c r="M14" s="36"/>
      <c r="N14" s="37">
        <f t="shared" si="1"/>
        <v>1700</v>
      </c>
    </row>
    <row r="15" spans="1:14" ht="12.75" hidden="1">
      <c r="A15" s="35" t="s">
        <v>60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>
        <f t="shared" si="1"/>
        <v>0</v>
      </c>
    </row>
    <row r="16" spans="1:15" ht="13.5" thickBot="1">
      <c r="A16" s="93" t="s">
        <v>72</v>
      </c>
      <c r="B16" s="54">
        <f>B7+B6</f>
        <v>36093.7</v>
      </c>
      <c r="C16" s="54">
        <f aca="true" t="shared" si="2" ref="C16:M16">C7+C6</f>
        <v>45098.8</v>
      </c>
      <c r="D16" s="54">
        <f t="shared" si="2"/>
        <v>57508.281559999996</v>
      </c>
      <c r="E16" s="54">
        <f t="shared" si="2"/>
        <v>42791.05</v>
      </c>
      <c r="F16" s="54">
        <f t="shared" si="2"/>
        <v>47207.467000000004</v>
      </c>
      <c r="G16" s="54">
        <f t="shared" si="2"/>
        <v>59027.4</v>
      </c>
      <c r="H16" s="54">
        <f t="shared" si="2"/>
        <v>47631.7</v>
      </c>
      <c r="I16" s="54">
        <f t="shared" si="2"/>
        <v>97825.1</v>
      </c>
      <c r="J16" s="54">
        <f t="shared" si="2"/>
        <v>52238.399999999994</v>
      </c>
      <c r="K16" s="54">
        <f t="shared" si="2"/>
        <v>50675.437</v>
      </c>
      <c r="L16" s="54">
        <f t="shared" si="2"/>
        <v>40514.600000000006</v>
      </c>
      <c r="M16" s="54">
        <f t="shared" si="2"/>
        <v>33043.134439999994</v>
      </c>
      <c r="N16" s="57">
        <f t="shared" si="1"/>
        <v>609655.0700000001</v>
      </c>
      <c r="O16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55</v>
      </c>
      <c r="Q1" s="123"/>
      <c r="R1" s="123"/>
      <c r="S1" s="123"/>
      <c r="T1" s="123"/>
      <c r="U1" s="124"/>
    </row>
    <row r="2" spans="1:21" ht="16.5" thickBo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49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69</v>
      </c>
      <c r="Q1" s="123"/>
      <c r="R1" s="123"/>
      <c r="S1" s="123"/>
      <c r="T1" s="123"/>
      <c r="U1" s="124"/>
    </row>
    <row r="2" spans="1:21" ht="16.5" thickBot="1">
      <c r="A2" s="125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79</v>
      </c>
      <c r="Q1" s="123"/>
      <c r="R1" s="123"/>
      <c r="S1" s="123"/>
      <c r="T1" s="123"/>
      <c r="U1" s="124"/>
    </row>
    <row r="2" spans="1:21" ht="16.5" thickBot="1">
      <c r="A2" s="125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82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85</v>
      </c>
      <c r="Q1" s="123"/>
      <c r="R1" s="123"/>
      <c r="S1" s="123"/>
      <c r="T1" s="123"/>
      <c r="U1" s="124"/>
    </row>
    <row r="2" spans="1:21" ht="16.5" thickBot="1">
      <c r="A2" s="125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8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9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70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7" t="s">
        <v>47</v>
      </c>
      <c r="R31" s="10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8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9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90</v>
      </c>
      <c r="Q1" s="123"/>
      <c r="R1" s="123"/>
      <c r="S1" s="123"/>
      <c r="T1" s="123"/>
      <c r="U1" s="124"/>
    </row>
    <row r="2" spans="1:21" ht="16.5" thickBot="1">
      <c r="A2" s="125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96</v>
      </c>
      <c r="Q1" s="123"/>
      <c r="R1" s="123"/>
      <c r="S1" s="123"/>
      <c r="T1" s="123"/>
      <c r="U1" s="124"/>
    </row>
    <row r="2" spans="1:21" ht="16.5" thickBot="1">
      <c r="A2" s="125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70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47</v>
      </c>
      <c r="R36" s="10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42217</v>
      </c>
      <c r="Q42" s="114">
        <f>'[3]залишки  (2)'!$K$6</f>
        <v>125312526.62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1" sqref="F2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101</v>
      </c>
      <c r="Q1" s="123"/>
      <c r="R1" s="123"/>
      <c r="S1" s="123"/>
      <c r="T1" s="123"/>
      <c r="U1" s="124"/>
    </row>
    <row r="2" spans="1:21" ht="16.5" thickBot="1">
      <c r="A2" s="125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42248</v>
      </c>
      <c r="Q29" s="118">
        <f>'[1]серпень'!$D$83</f>
        <v>2162.07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0" sqref="E5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106</v>
      </c>
      <c r="Q1" s="123"/>
      <c r="R1" s="123"/>
      <c r="S1" s="123"/>
      <c r="T1" s="123"/>
      <c r="U1" s="124"/>
    </row>
    <row r="2" spans="1:21" ht="16.5" thickBot="1">
      <c r="A2" s="125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41">
        <v>0</v>
      </c>
      <c r="T6" s="142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33">
        <f>SUM(S4:S25)</f>
        <v>17324.4</v>
      </c>
      <c r="T26" s="134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 t="s">
        <v>37</v>
      </c>
      <c r="Q29" s="115"/>
      <c r="R29" s="115"/>
      <c r="S29" s="115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31</v>
      </c>
      <c r="Q30" s="117"/>
      <c r="R30" s="117"/>
      <c r="S30" s="11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8">
        <v>42278</v>
      </c>
      <c r="Q31" s="118">
        <f>'[1]вересень'!$D$83</f>
        <v>1507.10082</v>
      </c>
      <c r="R31" s="118"/>
      <c r="S31" s="118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/>
      <c r="Q32" s="118"/>
      <c r="R32" s="118"/>
      <c r="S32" s="118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2" t="s">
        <v>70</v>
      </c>
      <c r="R34" s="113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07" t="s">
        <v>47</v>
      </c>
      <c r="R35" s="10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 t="s">
        <v>32</v>
      </c>
      <c r="Q39" s="115"/>
      <c r="R39" s="115"/>
      <c r="S39" s="115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 t="s">
        <v>33</v>
      </c>
      <c r="Q40" s="116"/>
      <c r="R40" s="116"/>
      <c r="S40" s="11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8">
        <v>42278</v>
      </c>
      <c r="Q41" s="114">
        <f>'[3]залишки  (2)'!$K$6/1000</f>
        <v>125312.52662</v>
      </c>
      <c r="R41" s="114"/>
      <c r="S41" s="114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/>
      <c r="Q42" s="114"/>
      <c r="R42" s="114"/>
      <c r="S42" s="114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2015-11-30T08:02:40Z</dcterms:modified>
  <cp:category/>
  <cp:version/>
  <cp:contentType/>
  <cp:contentStatus/>
</cp:coreProperties>
</file>